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7" i="1" l="1"/>
  <c r="D8" i="1" l="1"/>
  <c r="D15" i="1"/>
  <c r="D9" i="1" s="1"/>
  <c r="D98" i="1" l="1"/>
  <c r="C98" i="1"/>
  <c r="D45" i="1"/>
  <c r="C45" i="1"/>
  <c r="F54" i="1"/>
  <c r="E54" i="1"/>
  <c r="F47" i="1"/>
  <c r="E47" i="1"/>
  <c r="D67" i="1" l="1"/>
  <c r="C115" i="1"/>
  <c r="F30" i="1" l="1"/>
  <c r="C57" i="1"/>
  <c r="E64" i="1"/>
  <c r="D19" i="1" l="1"/>
  <c r="D118" i="1" l="1"/>
  <c r="C118" i="1"/>
  <c r="D104" i="1" l="1"/>
  <c r="C104" i="1"/>
  <c r="E107" i="1"/>
  <c r="F107" i="1"/>
  <c r="D70" i="1" l="1"/>
  <c r="C70" i="1"/>
  <c r="E74" i="1"/>
  <c r="F74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E51" i="1" l="1"/>
  <c r="E52" i="1"/>
  <c r="D81" i="1" l="1"/>
  <c r="D37" i="1" l="1"/>
  <c r="D57" i="1" l="1"/>
  <c r="D56" i="1" s="1"/>
  <c r="F113" i="1" l="1"/>
  <c r="D112" i="1"/>
  <c r="C37" i="1" l="1"/>
  <c r="D115" i="1" l="1"/>
  <c r="C24" i="1" l="1"/>
  <c r="F45" i="1" l="1"/>
  <c r="F50" i="1"/>
  <c r="E50" i="1"/>
  <c r="E62" i="1" l="1"/>
  <c r="F62" i="1"/>
  <c r="D24" i="1"/>
  <c r="E30" i="1"/>
  <c r="E40" i="1"/>
  <c r="C23" i="1"/>
  <c r="E34" i="1" l="1"/>
  <c r="C15" i="1"/>
  <c r="D87" i="1" l="1"/>
  <c r="C112" i="1" l="1"/>
  <c r="F112" i="1" s="1"/>
  <c r="E113" i="1"/>
  <c r="C94" i="1"/>
  <c r="D94" i="1"/>
  <c r="E112" i="1" l="1"/>
  <c r="F53" i="1" l="1"/>
  <c r="E53" i="1"/>
  <c r="E108" i="1" l="1"/>
  <c r="F108" i="1"/>
  <c r="C87" i="1"/>
  <c r="E91" i="1"/>
  <c r="F91" i="1"/>
  <c r="E87" i="1" l="1"/>
  <c r="D23" i="1" l="1"/>
  <c r="D7" i="1" l="1"/>
  <c r="F39" i="1"/>
  <c r="E39" i="1"/>
  <c r="F49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F41" i="1"/>
  <c r="E42" i="1"/>
  <c r="F42" i="1"/>
  <c r="E43" i="1"/>
  <c r="F43" i="1"/>
  <c r="E44" i="1"/>
  <c r="E48" i="1"/>
  <c r="F48" i="1"/>
  <c r="E49" i="1"/>
  <c r="E55" i="1"/>
  <c r="E59" i="1"/>
  <c r="F59" i="1"/>
  <c r="E60" i="1"/>
  <c r="F60" i="1"/>
  <c r="E61" i="1"/>
  <c r="F61" i="1"/>
  <c r="E63" i="1"/>
  <c r="F63" i="1"/>
  <c r="E65" i="1"/>
  <c r="E66" i="1"/>
  <c r="F66" i="1"/>
  <c r="C67" i="1"/>
  <c r="E69" i="1"/>
  <c r="F69" i="1"/>
  <c r="E72" i="1"/>
  <c r="F72" i="1"/>
  <c r="E73" i="1"/>
  <c r="F73" i="1"/>
  <c r="C75" i="1"/>
  <c r="D75" i="1"/>
  <c r="E77" i="1"/>
  <c r="F77" i="1"/>
  <c r="E78" i="1"/>
  <c r="F78" i="1"/>
  <c r="E79" i="1"/>
  <c r="F79" i="1"/>
  <c r="E80" i="1"/>
  <c r="F80" i="1"/>
  <c r="C81" i="1"/>
  <c r="E83" i="1"/>
  <c r="F83" i="1"/>
  <c r="E84" i="1"/>
  <c r="F84" i="1"/>
  <c r="E85" i="1"/>
  <c r="F85" i="1"/>
  <c r="E86" i="1"/>
  <c r="F86" i="1"/>
  <c r="E89" i="1"/>
  <c r="F89" i="1"/>
  <c r="E90" i="1"/>
  <c r="F90" i="1"/>
  <c r="E92" i="1"/>
  <c r="F92" i="1"/>
  <c r="E93" i="1"/>
  <c r="F93" i="1"/>
  <c r="E96" i="1"/>
  <c r="F96" i="1"/>
  <c r="E97" i="1"/>
  <c r="F97" i="1"/>
  <c r="E100" i="1"/>
  <c r="F100" i="1"/>
  <c r="E101" i="1"/>
  <c r="F101" i="1"/>
  <c r="E102" i="1"/>
  <c r="F102" i="1"/>
  <c r="E103" i="1"/>
  <c r="F103" i="1"/>
  <c r="E106" i="1"/>
  <c r="F106" i="1"/>
  <c r="C109" i="1"/>
  <c r="C56" i="1" s="1"/>
  <c r="D109" i="1"/>
  <c r="E111" i="1"/>
  <c r="F111" i="1"/>
  <c r="E45" i="1" l="1"/>
  <c r="D124" i="1"/>
  <c r="C123" i="1"/>
  <c r="C8" i="1"/>
  <c r="C7" i="1"/>
  <c r="E19" i="1"/>
  <c r="F19" i="1"/>
  <c r="E15" i="1"/>
  <c r="F15" i="1"/>
  <c r="F37" i="1"/>
  <c r="F67" i="1"/>
  <c r="F24" i="1"/>
  <c r="E94" i="1"/>
  <c r="F87" i="1"/>
  <c r="E70" i="1"/>
  <c r="E32" i="1"/>
  <c r="E104" i="1"/>
  <c r="F81" i="1"/>
  <c r="E67" i="1"/>
  <c r="E57" i="1"/>
  <c r="E109" i="1"/>
  <c r="F104" i="1"/>
  <c r="E98" i="1"/>
  <c r="F94" i="1"/>
  <c r="E75" i="1"/>
  <c r="F70" i="1"/>
  <c r="F57" i="1"/>
  <c r="F32" i="1"/>
  <c r="F109" i="1"/>
  <c r="F98" i="1"/>
  <c r="E81" i="1"/>
  <c r="F75" i="1"/>
  <c r="E24" i="1"/>
  <c r="F7" i="1" l="1"/>
  <c r="C122" i="1"/>
  <c r="C121" i="1" s="1"/>
  <c r="C124" i="1" s="1"/>
  <c r="D114" i="1"/>
  <c r="C114" i="1"/>
  <c r="E9" i="1"/>
  <c r="F9" i="1"/>
  <c r="E23" i="1"/>
  <c r="E56" i="1"/>
  <c r="F56" i="1"/>
  <c r="F23" i="1"/>
  <c r="F8" i="1" l="1"/>
  <c r="E8" i="1"/>
  <c r="E7" i="1"/>
</calcChain>
</file>

<file path=xl/sharedStrings.xml><?xml version="1.0" encoding="utf-8"?>
<sst xmlns="http://schemas.openxmlformats.org/spreadsheetml/2006/main" count="354" uniqueCount="219">
  <si>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</si>
  <si>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</si>
  <si>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</si>
  <si>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</si>
  <si>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</si>
  <si>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</si>
  <si>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</si>
  <si>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</si>
  <si>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</si>
  <si>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</si>
  <si>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</si>
  <si>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</si>
  <si>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</si>
  <si>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</si>
  <si>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</si>
  <si>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</si>
  <si>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</si>
  <si>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</si>
  <si>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</si>
  <si>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</si>
  <si>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</si>
  <si>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</si>
  <si>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</si>
  <si>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</si>
  <si>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</si>
  <si>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</si>
  <si>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</si>
  <si>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</si>
  <si>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</si>
  <si>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</si>
  <si>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</si>
  <si>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</si>
  <si>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</si>
  <si>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</si>
  <si>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</si>
  <si>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</si>
  <si>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</si>
  <si>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</si>
  <si>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</si>
  <si>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</si>
  <si>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</si>
  <si>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</si>
  <si>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</si>
  <si>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</si>
  <si>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</si>
  <si>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</si>
  <si>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</si>
  <si>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</si>
  <si>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</si>
  <si>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</si>
  <si>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</si>
  <si>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</si>
  <si>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</si>
  <si>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</si>
  <si>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</si>
  <si>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</si>
  <si>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</si>
  <si>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</si>
  <si>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</si>
  <si>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</si>
  <si>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</si>
  <si>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</si>
  <si>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</si>
  <si>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</si>
  <si>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</si>
  <si>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</si>
  <si>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</si>
  <si>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</si>
  <si>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</si>
  <si>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</si>
  <si>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</si>
  <si>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</si>
  <si>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</si>
  <si>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</si>
  <si>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</si>
  <si>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</si>
  <si>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</si>
  <si>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</si>
  <si>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</si>
  <si>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</si>
  <si>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</si>
  <si>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</si>
  <si>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</si>
  <si>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</si>
  <si>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</si>
  <si>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</si>
  <si>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</si>
  <si>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</si>
  <si>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</si>
  <si>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</si>
  <si>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</si>
  <si>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</si>
  <si>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</si>
  <si>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</si>
  <si>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</si>
  <si>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</si>
  <si>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</si>
  <si>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</si>
  <si>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</si>
  <si>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</si>
  <si>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</si>
  <si>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</si>
  <si>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</si>
  <si>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</si>
  <si>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</si>
  <si>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</si>
  <si>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</si>
  <si>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</si>
  <si>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</si>
  <si>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</si>
  <si>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</si>
  <si>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</si>
  <si>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</si>
  <si>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</si>
  <si>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</si>
  <si>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</si>
  <si>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</si>
  <si>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</si>
  <si>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</si>
  <si>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</si>
  <si>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</si>
  <si>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</si>
  <si>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</si>
  <si>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</si>
  <si>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</si>
  <si>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</si>
  <si>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</si>
  <si>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</si>
  <si>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</si>
  <si>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</si>
  <si>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</si>
  <si>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</si>
  <si>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</si>
  <si>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</si>
  <si>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</si>
  <si>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</si>
  <si>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</si>
  <si>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</si>
  <si>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</si>
  <si>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</si>
  <si>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</si>
  <si>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</si>
  <si>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</si>
  <si>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</si>
  <si>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</si>
  <si>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</si>
  <si>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</si>
  <si>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</si>
  <si>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</si>
  <si>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</si>
  <si>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</si>
  <si>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</si>
  <si>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</si>
  <si>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</si>
  <si>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</si>
  <si>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</si>
  <si>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</si>
  <si>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</si>
  <si>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</si>
  <si>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</si>
  <si>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</si>
  <si>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</si>
  <si>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</si>
  <si>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</si>
  <si>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</si>
  <si>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</si>
  <si>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</si>
  <si>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</si>
  <si>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</si>
  <si>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</si>
  <si>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</si>
  <si>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</si>
  <si>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</si>
  <si>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</si>
  <si>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</si>
  <si>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</si>
  <si>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</si>
  <si>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</si>
  <si>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</si>
  <si>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</si>
  <si>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</si>
  <si>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</si>
  <si>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</si>
  <si>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</si>
  <si>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</si>
  <si>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</si>
  <si>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</si>
  <si>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</si>
  <si>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</si>
  <si>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</si>
  <si>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</si>
  <si>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</si>
  <si>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</si>
  <si>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</si>
  <si>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</si>
  <si>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</si>
  <si>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</si>
  <si>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</si>
  <si>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</si>
  <si>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</si>
  <si>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</si>
  <si>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</si>
  <si>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</si>
  <si>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</si>
  <si>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</si>
  <si>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</si>
  <si>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</si>
  <si>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</si>
  <si>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</si>
  <si>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Исполнитель: Хурсанова Татьяна Владимировна 8 (39160) 21-1-61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</si>
  <si>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</si>
  <si>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</si>
  <si>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</si>
  <si>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</si>
  <si>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</si>
  <si>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</si>
  <si>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
И.о. руководителя Финансового управления администрации Северо-Енисейского района</t>
  </si>
  <si>
    <t>Т.А. Новоселова</t>
  </si>
  <si>
    <t>Сведения об исполнении бюджета Северо-Енисейского района  
на 01.02.2020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</si>
</sst>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4"/>
  <sheetViews>
    <sheetView tabSelected="1" workbookViewId="0">
      <selection activeCell="E38" sqref="E38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7" t="s">
        <v>218</v>
      </c>
      <c r="B2" s="68"/>
      <c r="C2" s="68"/>
      <c r="D2" s="68"/>
      <c r="E2" s="68"/>
      <c r="F2" s="68"/>
    </row>
    <row r="3" spans="1:14" ht="25.15" customHeight="1" x14ac:dyDescent="0.25">
      <c r="A3" s="68"/>
      <c r="B3" s="68"/>
      <c r="C3" s="68"/>
      <c r="D3" s="68"/>
      <c r="E3" s="68"/>
      <c r="F3" s="68"/>
    </row>
    <row r="4" spans="1:14" ht="20.25" x14ac:dyDescent="0.3">
      <c r="B4" s="2"/>
      <c r="C4" s="3"/>
      <c r="D4" s="3"/>
      <c r="E4" s="72" t="s">
        <v>35</v>
      </c>
      <c r="F4" s="72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163</v>
      </c>
      <c r="B7" s="10" t="s">
        <v>30</v>
      </c>
      <c r="C7" s="22">
        <f>C9+C23+C45</f>
        <v>2286247.2000000002</v>
      </c>
      <c r="D7" s="22">
        <f>D9+D23+D45</f>
        <v>148930.4</v>
      </c>
      <c r="E7" s="22">
        <f t="shared" ref="E7:E24" si="0">C7-D7</f>
        <v>2137316.8000000003</v>
      </c>
      <c r="F7" s="22">
        <f>D7*100/C7</f>
        <v>6.5141862174833935</v>
      </c>
    </row>
    <row r="8" spans="1:14" x14ac:dyDescent="0.25">
      <c r="A8" s="27" t="s">
        <v>162</v>
      </c>
      <c r="B8" s="10" t="s">
        <v>133</v>
      </c>
      <c r="C8" s="22">
        <f>C9+C23</f>
        <v>1675727.9</v>
      </c>
      <c r="D8" s="22">
        <f>D9+D23</f>
        <v>48109.4</v>
      </c>
      <c r="E8" s="22">
        <f t="shared" si="0"/>
        <v>1627618.5</v>
      </c>
      <c r="F8" s="22">
        <f>D8*100/C8</f>
        <v>2.8709553621444153</v>
      </c>
      <c r="N8" s="46"/>
    </row>
    <row r="9" spans="1:14" x14ac:dyDescent="0.25">
      <c r="A9" s="27" t="s">
        <v>162</v>
      </c>
      <c r="B9" s="10" t="s">
        <v>29</v>
      </c>
      <c r="C9" s="22">
        <f>C10+C11+C12+C13+C14+C15+C19</f>
        <v>1590421.5999999999</v>
      </c>
      <c r="D9" s="22">
        <f>D10+D11+D12+D13+D14+D15+D19</f>
        <v>39391.800000000003</v>
      </c>
      <c r="E9" s="22">
        <f t="shared" ref="E9" si="1">E10+E11+E12+E13+E14+E15+E19</f>
        <v>1551029.8</v>
      </c>
      <c r="F9" s="22">
        <f t="shared" ref="F9:F23" si="2">D9*100/C9</f>
        <v>2.4768149527144252</v>
      </c>
      <c r="H9" s="4"/>
    </row>
    <row r="10" spans="1:14" x14ac:dyDescent="0.25">
      <c r="A10" s="27" t="s">
        <v>160</v>
      </c>
      <c r="B10" s="16" t="s">
        <v>28</v>
      </c>
      <c r="C10" s="24">
        <v>988000</v>
      </c>
      <c r="D10" s="22">
        <v>86.1</v>
      </c>
      <c r="E10" s="22">
        <f t="shared" si="0"/>
        <v>987913.9</v>
      </c>
      <c r="F10" s="22">
        <f t="shared" si="2"/>
        <v>8.7145748987854255E-3</v>
      </c>
    </row>
    <row r="11" spans="1:14" x14ac:dyDescent="0.25">
      <c r="A11" s="27" t="s">
        <v>161</v>
      </c>
      <c r="B11" s="16" t="s">
        <v>27</v>
      </c>
      <c r="C11" s="22">
        <v>580122.69999999995</v>
      </c>
      <c r="D11" s="22">
        <v>36858.199999999997</v>
      </c>
      <c r="E11" s="22">
        <f t="shared" si="0"/>
        <v>543264.5</v>
      </c>
      <c r="F11" s="22">
        <f t="shared" si="2"/>
        <v>6.3535179712843508</v>
      </c>
    </row>
    <row r="12" spans="1:14" ht="25.5" x14ac:dyDescent="0.25">
      <c r="A12" s="27" t="s">
        <v>164</v>
      </c>
      <c r="B12" s="16" t="s">
        <v>26</v>
      </c>
      <c r="C12" s="22">
        <v>1579.9</v>
      </c>
      <c r="D12" s="22">
        <v>118.8</v>
      </c>
      <c r="E12" s="22">
        <f t="shared" si="0"/>
        <v>1461.1000000000001</v>
      </c>
      <c r="F12" s="22">
        <f t="shared" si="2"/>
        <v>7.5194632571681748</v>
      </c>
    </row>
    <row r="13" spans="1:14" x14ac:dyDescent="0.25">
      <c r="A13" s="27" t="s">
        <v>165</v>
      </c>
      <c r="B13" s="16" t="s">
        <v>166</v>
      </c>
      <c r="C13" s="24">
        <v>15702.8</v>
      </c>
      <c r="D13" s="22">
        <v>2046.3</v>
      </c>
      <c r="E13" s="22">
        <f t="shared" si="0"/>
        <v>13656.5</v>
      </c>
      <c r="F13" s="22">
        <f t="shared" si="2"/>
        <v>13.031433884402782</v>
      </c>
    </row>
    <row r="14" spans="1:14" x14ac:dyDescent="0.25">
      <c r="A14" s="27" t="s">
        <v>167</v>
      </c>
      <c r="B14" s="16" t="s">
        <v>25</v>
      </c>
      <c r="C14" s="22">
        <v>836</v>
      </c>
      <c r="D14" s="22">
        <v>18.399999999999999</v>
      </c>
      <c r="E14" s="22">
        <f t="shared" si="0"/>
        <v>817.6</v>
      </c>
      <c r="F14" s="22">
        <f t="shared" si="2"/>
        <v>2.200956937799043</v>
      </c>
    </row>
    <row r="15" spans="1:14" x14ac:dyDescent="0.25">
      <c r="A15" s="27" t="s">
        <v>168</v>
      </c>
      <c r="B15" s="16" t="s">
        <v>111</v>
      </c>
      <c r="C15" s="22">
        <f>C17+C18</f>
        <v>2087</v>
      </c>
      <c r="D15" s="22">
        <f>D17+D18</f>
        <v>154.6</v>
      </c>
      <c r="E15" s="22">
        <f t="shared" ref="E15" si="3">E17+E18</f>
        <v>1932.4</v>
      </c>
      <c r="F15" s="22">
        <f t="shared" si="2"/>
        <v>7.4077623382846189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169</v>
      </c>
      <c r="B17" s="34" t="s">
        <v>109</v>
      </c>
      <c r="C17" s="32">
        <v>1847</v>
      </c>
      <c r="D17" s="32">
        <v>147.5</v>
      </c>
      <c r="E17" s="32">
        <f t="shared" si="0"/>
        <v>1699.5</v>
      </c>
      <c r="F17" s="32">
        <f t="shared" si="2"/>
        <v>7.9859231185706552</v>
      </c>
    </row>
    <row r="18" spans="1:14" ht="48" x14ac:dyDescent="0.25">
      <c r="A18" s="27" t="s">
        <v>170</v>
      </c>
      <c r="B18" s="34" t="s">
        <v>110</v>
      </c>
      <c r="C18" s="32">
        <v>240</v>
      </c>
      <c r="D18" s="32">
        <v>7.1</v>
      </c>
      <c r="E18" s="32">
        <f t="shared" si="0"/>
        <v>232.9</v>
      </c>
      <c r="F18" s="32">
        <f t="shared" si="2"/>
        <v>2.9583333333333335</v>
      </c>
    </row>
    <row r="19" spans="1:14" x14ac:dyDescent="0.25">
      <c r="A19" s="27" t="s">
        <v>171</v>
      </c>
      <c r="B19" s="16" t="s">
        <v>112</v>
      </c>
      <c r="C19" s="24">
        <f>C21+C22</f>
        <v>2093.1999999999998</v>
      </c>
      <c r="D19" s="24">
        <f>D21+D22</f>
        <v>109.4</v>
      </c>
      <c r="E19" s="24">
        <f t="shared" ref="E19" si="4">E21+E22</f>
        <v>1983.8</v>
      </c>
      <c r="F19" s="22">
        <f>D19*100/C19</f>
        <v>5.2264475444295817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172</v>
      </c>
      <c r="B21" s="33" t="s">
        <v>113</v>
      </c>
      <c r="C21" s="41">
        <v>1869.2</v>
      </c>
      <c r="D21" s="32">
        <v>63</v>
      </c>
      <c r="E21" s="32">
        <f t="shared" ref="E21:E22" si="5">C21-D21</f>
        <v>1806.2</v>
      </c>
      <c r="F21" s="32">
        <f t="shared" ref="F21:F22" si="6">D21*100/C21</f>
        <v>3.3704258506312859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46.4</v>
      </c>
      <c r="E22" s="32">
        <f t="shared" si="5"/>
        <v>177.6</v>
      </c>
      <c r="F22" s="32">
        <f t="shared" si="6"/>
        <v>20.714285714285715</v>
      </c>
    </row>
    <row r="23" spans="1:14" ht="18.75" customHeight="1" x14ac:dyDescent="0.25">
      <c r="A23" s="26"/>
      <c r="B23" s="16" t="s">
        <v>24</v>
      </c>
      <c r="C23" s="22">
        <f>C24+C31+C32+C37+C42+C43+C44</f>
        <v>85306.3</v>
      </c>
      <c r="D23" s="22">
        <f>D31+D32+D37+D42+D43+D44+D24</f>
        <v>8717.5999999999985</v>
      </c>
      <c r="E23" s="22">
        <f>E24+E31+E32+E37+E42+E43+E44</f>
        <v>76588.7</v>
      </c>
      <c r="F23" s="22">
        <f t="shared" si="2"/>
        <v>10.219174902674244</v>
      </c>
    </row>
    <row r="24" spans="1:14" ht="25.5" x14ac:dyDescent="0.25">
      <c r="A24" s="27" t="s">
        <v>174</v>
      </c>
      <c r="B24" s="16" t="s">
        <v>23</v>
      </c>
      <c r="C24" s="24">
        <f>C26+C27+C28+C29+C30</f>
        <v>52876.1</v>
      </c>
      <c r="D24" s="24">
        <f>D26+D27+D28+D29+D30</f>
        <v>4582</v>
      </c>
      <c r="E24" s="22">
        <f t="shared" si="0"/>
        <v>48294.1</v>
      </c>
      <c r="F24" s="22">
        <f>D24*100/C24</f>
        <v>8.6655407641637723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190</v>
      </c>
      <c r="B26" s="33" t="s">
        <v>106</v>
      </c>
      <c r="C26" s="41">
        <v>26000</v>
      </c>
      <c r="D26" s="32">
        <v>2380.8000000000002</v>
      </c>
      <c r="E26" s="32">
        <f t="shared" ref="E26:E32" si="7">C26-D26</f>
        <v>23619.200000000001</v>
      </c>
      <c r="F26" s="32">
        <f>D26*100/C26</f>
        <v>9.1569230769230785</v>
      </c>
      <c r="N26" s="45"/>
    </row>
    <row r="27" spans="1:14" ht="48" x14ac:dyDescent="0.25">
      <c r="A27" s="26" t="s">
        <v>179</v>
      </c>
      <c r="B27" s="33" t="s">
        <v>107</v>
      </c>
      <c r="C27" s="41">
        <v>2300</v>
      </c>
      <c r="D27" s="32">
        <v>33.200000000000003</v>
      </c>
      <c r="E27" s="32">
        <f t="shared" si="7"/>
        <v>2266.8000000000002</v>
      </c>
      <c r="F27" s="32">
        <f t="shared" ref="F27:F28" si="8">D27*100/C27</f>
        <v>1.4434782608695653</v>
      </c>
    </row>
    <row r="28" spans="1:14" ht="36" x14ac:dyDescent="0.25">
      <c r="A28" s="26" t="s">
        <v>180</v>
      </c>
      <c r="B28" s="34" t="s">
        <v>115</v>
      </c>
      <c r="C28" s="41">
        <v>24567</v>
      </c>
      <c r="D28" s="32">
        <v>2151.1999999999998</v>
      </c>
      <c r="E28" s="32">
        <f t="shared" si="7"/>
        <v>22415.8</v>
      </c>
      <c r="F28" s="32">
        <f t="shared" si="8"/>
        <v>8.7564619204624083</v>
      </c>
    </row>
    <row r="29" spans="1:14" ht="36" x14ac:dyDescent="0.25">
      <c r="A29" s="29" t="s">
        <v>181</v>
      </c>
      <c r="B29" s="30" t="s">
        <v>116</v>
      </c>
      <c r="C29" s="41">
        <v>9.1</v>
      </c>
      <c r="D29" s="32">
        <v>0</v>
      </c>
      <c r="E29" s="32">
        <f>C29-D29</f>
        <v>9.1</v>
      </c>
      <c r="F29" s="32">
        <f>D29*100/C29</f>
        <v>0</v>
      </c>
    </row>
    <row r="30" spans="1:14" ht="24" x14ac:dyDescent="0.25">
      <c r="A30" s="29" t="s">
        <v>182</v>
      </c>
      <c r="B30" s="30" t="s">
        <v>146</v>
      </c>
      <c r="C30" s="41">
        <v>0</v>
      </c>
      <c r="D30" s="32">
        <v>16.8</v>
      </c>
      <c r="E30" s="32">
        <f>C30-D30</f>
        <v>-16.8</v>
      </c>
      <c r="F30" s="32" t="e">
        <f>D30*100/C30</f>
        <v>#DIV/0!</v>
      </c>
      <c r="M30" s="46"/>
    </row>
    <row r="31" spans="1:14" ht="19.5" customHeight="1" x14ac:dyDescent="0.25">
      <c r="A31" s="27" t="s">
        <v>175</v>
      </c>
      <c r="B31" s="16" t="s">
        <v>22</v>
      </c>
      <c r="C31" s="24">
        <v>5292.3</v>
      </c>
      <c r="D31" s="22">
        <v>2.8</v>
      </c>
      <c r="E31" s="22">
        <f t="shared" si="7"/>
        <v>5289.5</v>
      </c>
      <c r="F31" s="22">
        <f>D31*100/C31</f>
        <v>5.2907053643973315E-2</v>
      </c>
    </row>
    <row r="32" spans="1:14" ht="25.5" x14ac:dyDescent="0.25">
      <c r="A32" s="27" t="s">
        <v>176</v>
      </c>
      <c r="B32" s="16" t="s">
        <v>36</v>
      </c>
      <c r="C32" s="24">
        <f>C34+C35+C36</f>
        <v>5568.4</v>
      </c>
      <c r="D32" s="24">
        <f>D34+D35+D36</f>
        <v>251.3</v>
      </c>
      <c r="E32" s="22">
        <f t="shared" si="7"/>
        <v>5317.0999999999995</v>
      </c>
      <c r="F32" s="22">
        <f>D32*100/C32</f>
        <v>4.512966022555851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140</v>
      </c>
      <c r="B34" s="34" t="s">
        <v>139</v>
      </c>
      <c r="C34" s="41">
        <v>5553.4</v>
      </c>
      <c r="D34" s="32">
        <v>251.3</v>
      </c>
      <c r="E34" s="32">
        <f>C34-D34</f>
        <v>5302.0999999999995</v>
      </c>
      <c r="F34" s="32">
        <f>D34*100/C34</f>
        <v>4.525155760435049</v>
      </c>
    </row>
    <row r="35" spans="1:14" ht="24" x14ac:dyDescent="0.25">
      <c r="A35" s="29" t="s">
        <v>191</v>
      </c>
      <c r="B35" s="34" t="s">
        <v>192</v>
      </c>
      <c r="C35" s="41">
        <v>0</v>
      </c>
      <c r="D35" s="32">
        <v>0</v>
      </c>
      <c r="E35" s="32">
        <f>C35-D35</f>
        <v>0</v>
      </c>
      <c r="F35" s="32">
        <v>0</v>
      </c>
    </row>
    <row r="36" spans="1:14" x14ac:dyDescent="0.25">
      <c r="A36" s="29" t="s">
        <v>141</v>
      </c>
      <c r="B36" s="34" t="s">
        <v>117</v>
      </c>
      <c r="C36" s="41">
        <v>15</v>
      </c>
      <c r="D36" s="32">
        <v>0</v>
      </c>
      <c r="E36" s="32">
        <f>C36-D36</f>
        <v>15</v>
      </c>
      <c r="F36" s="32">
        <f>D36*100/C36</f>
        <v>0</v>
      </c>
    </row>
    <row r="37" spans="1:14" x14ac:dyDescent="0.25">
      <c r="A37" s="27" t="s">
        <v>178</v>
      </c>
      <c r="B37" s="16" t="s">
        <v>21</v>
      </c>
      <c r="C37" s="22">
        <f>C41+C39+C40</f>
        <v>19927.5</v>
      </c>
      <c r="D37" s="22">
        <f>D41+D39+D40</f>
        <v>3832.2999999999997</v>
      </c>
      <c r="E37" s="22">
        <f>E41+E39+E40</f>
        <v>16095.199999999999</v>
      </c>
      <c r="F37" s="22">
        <f>D37*100/C37</f>
        <v>19.23121314766027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142</v>
      </c>
      <c r="B39" s="17" t="s">
        <v>118</v>
      </c>
      <c r="C39" s="14">
        <v>18000</v>
      </c>
      <c r="D39" s="14">
        <v>3824.6</v>
      </c>
      <c r="E39" s="14">
        <f>C39-D39</f>
        <v>14175.4</v>
      </c>
      <c r="F39" s="14">
        <f>D39/C39*100</f>
        <v>21.247777777777777</v>
      </c>
    </row>
    <row r="40" spans="1:14" ht="63.75" x14ac:dyDescent="0.25">
      <c r="A40" s="26" t="s">
        <v>210</v>
      </c>
      <c r="B40" s="17" t="s">
        <v>211</v>
      </c>
      <c r="C40" s="14">
        <v>1777.5</v>
      </c>
      <c r="D40" s="14">
        <v>0</v>
      </c>
      <c r="E40" s="14">
        <f>C40-D40</f>
        <v>1777.5</v>
      </c>
      <c r="F40" s="14">
        <v>0</v>
      </c>
    </row>
    <row r="41" spans="1:14" ht="25.5" x14ac:dyDescent="0.25">
      <c r="A41" s="26" t="s">
        <v>143</v>
      </c>
      <c r="B41" s="18" t="s">
        <v>119</v>
      </c>
      <c r="C41" s="14">
        <v>150</v>
      </c>
      <c r="D41" s="14">
        <v>7.7</v>
      </c>
      <c r="E41" s="14">
        <f t="shared" ref="E41:E44" si="9">C41-D41</f>
        <v>142.30000000000001</v>
      </c>
      <c r="F41" s="14">
        <f>D41*100/C41</f>
        <v>5.1333333333333337</v>
      </c>
    </row>
    <row r="42" spans="1:14" x14ac:dyDescent="0.25">
      <c r="A42" s="27" t="s">
        <v>177</v>
      </c>
      <c r="B42" s="36" t="s">
        <v>20</v>
      </c>
      <c r="C42" s="22">
        <v>45.4</v>
      </c>
      <c r="D42" s="22">
        <v>0.8</v>
      </c>
      <c r="E42" s="22">
        <f t="shared" si="9"/>
        <v>44.6</v>
      </c>
      <c r="F42" s="22">
        <f>D42*100/C42</f>
        <v>1.7621145374449341</v>
      </c>
    </row>
    <row r="43" spans="1:14" x14ac:dyDescent="0.25">
      <c r="A43" s="27" t="s">
        <v>183</v>
      </c>
      <c r="B43" s="16" t="s">
        <v>19</v>
      </c>
      <c r="C43" s="22">
        <v>1596.6</v>
      </c>
      <c r="D43" s="22">
        <v>37.200000000000003</v>
      </c>
      <c r="E43" s="22">
        <f t="shared" si="9"/>
        <v>1559.3999999999999</v>
      </c>
      <c r="F43" s="22">
        <f>D43*100/C43</f>
        <v>2.3299511461856448</v>
      </c>
    </row>
    <row r="44" spans="1:14" x14ac:dyDescent="0.25">
      <c r="A44" s="27" t="s">
        <v>184</v>
      </c>
      <c r="B44" s="16" t="s">
        <v>18</v>
      </c>
      <c r="C44" s="24">
        <v>0</v>
      </c>
      <c r="D44" s="22">
        <v>11.2</v>
      </c>
      <c r="E44" s="22">
        <f t="shared" si="9"/>
        <v>-11.2</v>
      </c>
      <c r="F44" s="22">
        <v>0</v>
      </c>
    </row>
    <row r="45" spans="1:14" x14ac:dyDescent="0.25">
      <c r="A45" s="27" t="s">
        <v>124</v>
      </c>
      <c r="B45" s="19" t="s">
        <v>17</v>
      </c>
      <c r="C45" s="22">
        <f>C48+C49+C50+C55+C53+C51+C52+C47+C54</f>
        <v>610519.30000000005</v>
      </c>
      <c r="D45" s="22">
        <f>D48+D49+D50+D55+D53+D51+D52+D47+D54</f>
        <v>100821</v>
      </c>
      <c r="E45" s="22">
        <f>E48+E49+E50+E55+E53+E51+E52+E47</f>
        <v>508923.30000000005</v>
      </c>
      <c r="F45" s="22">
        <f t="shared" ref="F45" si="10">D45*100/C45</f>
        <v>16.51397425110066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x14ac:dyDescent="0.25">
      <c r="A47" s="26" t="s">
        <v>212</v>
      </c>
      <c r="B47" s="13" t="s">
        <v>213</v>
      </c>
      <c r="C47" s="14">
        <v>199999</v>
      </c>
      <c r="D47" s="14">
        <v>0</v>
      </c>
      <c r="E47" s="14">
        <f t="shared" ref="E47" si="11">C47-D47</f>
        <v>199999</v>
      </c>
      <c r="F47" s="14">
        <f>D47*100/C47</f>
        <v>0</v>
      </c>
    </row>
    <row r="48" spans="1:14" ht="25.5" x14ac:dyDescent="0.25">
      <c r="A48" s="26" t="s">
        <v>129</v>
      </c>
      <c r="B48" s="17" t="s">
        <v>120</v>
      </c>
      <c r="C48" s="14">
        <v>47651.8</v>
      </c>
      <c r="D48" s="14">
        <v>0</v>
      </c>
      <c r="E48" s="14">
        <f t="shared" ref="E48:E86" si="12">C48-D48</f>
        <v>47651.8</v>
      </c>
      <c r="F48" s="14">
        <f>D48*100/C48</f>
        <v>0</v>
      </c>
      <c r="N48" s="45"/>
    </row>
    <row r="49" spans="1:13" x14ac:dyDescent="0.25">
      <c r="A49" s="26" t="s">
        <v>130</v>
      </c>
      <c r="B49" s="17" t="s">
        <v>121</v>
      </c>
      <c r="C49" s="14">
        <v>361970.7</v>
      </c>
      <c r="D49" s="14">
        <v>101337.8</v>
      </c>
      <c r="E49" s="14">
        <f t="shared" si="12"/>
        <v>260632.90000000002</v>
      </c>
      <c r="F49" s="14">
        <f t="shared" ref="F49:F54" si="13">D49*100/C49</f>
        <v>27.996133388696929</v>
      </c>
    </row>
    <row r="50" spans="1:13" x14ac:dyDescent="0.25">
      <c r="A50" s="26" t="s">
        <v>149</v>
      </c>
      <c r="B50" s="17" t="s">
        <v>150</v>
      </c>
      <c r="C50" s="14">
        <v>509.7</v>
      </c>
      <c r="D50" s="14">
        <v>0</v>
      </c>
      <c r="E50" s="14">
        <f t="shared" si="12"/>
        <v>509.7</v>
      </c>
      <c r="F50" s="14">
        <f t="shared" si="13"/>
        <v>0</v>
      </c>
    </row>
    <row r="51" spans="1:13" ht="16.5" customHeight="1" x14ac:dyDescent="0.25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186</v>
      </c>
      <c r="B52" s="17" t="s">
        <v>188</v>
      </c>
      <c r="C52" s="14">
        <v>0</v>
      </c>
      <c r="D52" s="14">
        <v>0</v>
      </c>
      <c r="E52" s="14">
        <f t="shared" si="12"/>
        <v>0</v>
      </c>
      <c r="F52" s="14">
        <v>0</v>
      </c>
    </row>
    <row r="53" spans="1:13" x14ac:dyDescent="0.25">
      <c r="A53" s="26" t="s">
        <v>131</v>
      </c>
      <c r="B53" s="17" t="s">
        <v>132</v>
      </c>
      <c r="C53" s="14">
        <v>129.9</v>
      </c>
      <c r="D53" s="14">
        <v>0</v>
      </c>
      <c r="E53" s="14">
        <f t="shared" si="12"/>
        <v>129.9</v>
      </c>
      <c r="F53" s="14">
        <f t="shared" si="13"/>
        <v>0</v>
      </c>
    </row>
    <row r="54" spans="1:13" ht="38.25" x14ac:dyDescent="0.25">
      <c r="A54" s="26" t="s">
        <v>214</v>
      </c>
      <c r="B54" s="17" t="s">
        <v>215</v>
      </c>
      <c r="C54" s="14">
        <v>775</v>
      </c>
      <c r="D54" s="14">
        <v>0</v>
      </c>
      <c r="E54" s="14">
        <f t="shared" si="12"/>
        <v>775</v>
      </c>
      <c r="F54" s="14">
        <f t="shared" si="13"/>
        <v>0</v>
      </c>
    </row>
    <row r="55" spans="1:13" ht="38.25" x14ac:dyDescent="0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 x14ac:dyDescent="0.25">
      <c r="A56" s="26" t="s">
        <v>154</v>
      </c>
      <c r="B56" s="21" t="s">
        <v>16</v>
      </c>
      <c r="C56" s="22">
        <f>C57+C70+C75+C81+C87+C67+C94+C98+C104+C109+C113</f>
        <v>2169156.1999999997</v>
      </c>
      <c r="D56" s="22">
        <f>D57+D70+D75+D81+D87+D67+D94+D98+D104+D109+D113</f>
        <v>113365.39999999998</v>
      </c>
      <c r="E56" s="22">
        <f t="shared" si="12"/>
        <v>2055790.7999999998</v>
      </c>
      <c r="F56" s="22">
        <f t="shared" ref="F56:F91" si="14">D56*100/C56</f>
        <v>5.2262441957845169</v>
      </c>
      <c r="G56" s="4"/>
      <c r="H56" s="4"/>
      <c r="I56" s="4"/>
    </row>
    <row r="57" spans="1:13" x14ac:dyDescent="0.25">
      <c r="A57" s="27" t="s">
        <v>39</v>
      </c>
      <c r="B57" s="19" t="s">
        <v>15</v>
      </c>
      <c r="C57" s="12">
        <f>C59+C60+C61+C63+C65+C66+C62+C64</f>
        <v>238822</v>
      </c>
      <c r="D57" s="12">
        <f>SUM(D59:D66)</f>
        <v>6654.5000000000009</v>
      </c>
      <c r="E57" s="22">
        <f t="shared" si="12"/>
        <v>232167.5</v>
      </c>
      <c r="F57" s="22">
        <f t="shared" si="14"/>
        <v>2.7863848389176882</v>
      </c>
    </row>
    <row r="58" spans="1:13" x14ac:dyDescent="0.25">
      <c r="A58" s="26"/>
      <c r="B58" s="20" t="s">
        <v>6</v>
      </c>
      <c r="C58" s="22"/>
      <c r="D58" s="22"/>
      <c r="E58" s="14"/>
      <c r="F58" s="14"/>
    </row>
    <row r="59" spans="1:13" ht="25.5" x14ac:dyDescent="0.25">
      <c r="A59" s="26" t="s">
        <v>40</v>
      </c>
      <c r="B59" s="13" t="s">
        <v>48</v>
      </c>
      <c r="C59" s="23">
        <v>11154.2</v>
      </c>
      <c r="D59" s="14">
        <v>156.30000000000001</v>
      </c>
      <c r="E59" s="14">
        <f t="shared" si="12"/>
        <v>10997.900000000001</v>
      </c>
      <c r="F59" s="14">
        <f t="shared" si="14"/>
        <v>1.401265890875186</v>
      </c>
    </row>
    <row r="60" spans="1:13" ht="38.25" x14ac:dyDescent="0.25">
      <c r="A60" s="26" t="s">
        <v>41</v>
      </c>
      <c r="B60" s="13" t="s">
        <v>49</v>
      </c>
      <c r="C60" s="23">
        <v>5483.8</v>
      </c>
      <c r="D60" s="14">
        <v>90</v>
      </c>
      <c r="E60" s="14">
        <f t="shared" si="12"/>
        <v>5393.8</v>
      </c>
      <c r="F60" s="14">
        <f t="shared" si="14"/>
        <v>1.6411977096174186</v>
      </c>
      <c r="M60" s="46"/>
    </row>
    <row r="61" spans="1:13" ht="38.25" x14ac:dyDescent="0.25">
      <c r="A61" s="26" t="s">
        <v>42</v>
      </c>
      <c r="B61" s="13" t="s">
        <v>50</v>
      </c>
      <c r="C61" s="23">
        <v>182176.6</v>
      </c>
      <c r="D61" s="14">
        <v>5471.8</v>
      </c>
      <c r="E61" s="14">
        <f t="shared" si="12"/>
        <v>176704.80000000002</v>
      </c>
      <c r="F61" s="14">
        <f t="shared" si="14"/>
        <v>3.0035690643035382</v>
      </c>
    </row>
    <row r="62" spans="1:13" x14ac:dyDescent="0.25">
      <c r="A62" s="26" t="s">
        <v>147</v>
      </c>
      <c r="B62" s="13" t="s">
        <v>148</v>
      </c>
      <c r="C62" s="23">
        <v>9</v>
      </c>
      <c r="D62" s="14">
        <v>0</v>
      </c>
      <c r="E62" s="14">
        <f t="shared" si="12"/>
        <v>9</v>
      </c>
      <c r="F62" s="14">
        <f t="shared" si="14"/>
        <v>0</v>
      </c>
    </row>
    <row r="63" spans="1:13" x14ac:dyDescent="0.25">
      <c r="A63" s="26" t="s">
        <v>43</v>
      </c>
      <c r="B63" s="13" t="s">
        <v>51</v>
      </c>
      <c r="C63" s="23">
        <v>30998.400000000001</v>
      </c>
      <c r="D63" s="14">
        <v>892.3</v>
      </c>
      <c r="E63" s="14">
        <f t="shared" si="12"/>
        <v>30106.100000000002</v>
      </c>
      <c r="F63" s="14">
        <f t="shared" si="14"/>
        <v>2.878535666356973</v>
      </c>
    </row>
    <row r="64" spans="1:13" x14ac:dyDescent="0.25">
      <c r="A64" s="26" t="s">
        <v>207</v>
      </c>
      <c r="B64" s="13" t="s">
        <v>208</v>
      </c>
      <c r="C64" s="23">
        <v>0</v>
      </c>
      <c r="D64" s="14">
        <v>0</v>
      </c>
      <c r="E64" s="14">
        <f t="shared" si="12"/>
        <v>0</v>
      </c>
      <c r="F64" s="14">
        <v>0</v>
      </c>
    </row>
    <row r="65" spans="1:6" x14ac:dyDescent="0.25">
      <c r="A65" s="26" t="s">
        <v>44</v>
      </c>
      <c r="B65" s="13" t="s">
        <v>52</v>
      </c>
      <c r="C65" s="23">
        <v>5000</v>
      </c>
      <c r="D65" s="14">
        <v>0</v>
      </c>
      <c r="E65" s="14">
        <f t="shared" si="12"/>
        <v>5000</v>
      </c>
      <c r="F65" s="14">
        <v>0</v>
      </c>
    </row>
    <row r="66" spans="1:6" x14ac:dyDescent="0.25">
      <c r="A66" s="26" t="s">
        <v>45</v>
      </c>
      <c r="B66" s="13" t="s">
        <v>53</v>
      </c>
      <c r="C66" s="23">
        <v>4000</v>
      </c>
      <c r="D66" s="14">
        <v>44.1</v>
      </c>
      <c r="E66" s="14">
        <f t="shared" si="12"/>
        <v>3955.9</v>
      </c>
      <c r="F66" s="14">
        <f t="shared" si="14"/>
        <v>1.1025</v>
      </c>
    </row>
    <row r="67" spans="1:6" x14ac:dyDescent="0.25">
      <c r="A67" s="27" t="s">
        <v>46</v>
      </c>
      <c r="B67" s="16" t="s">
        <v>14</v>
      </c>
      <c r="C67" s="24">
        <f>C69</f>
        <v>546.5</v>
      </c>
      <c r="D67" s="22">
        <f>D69</f>
        <v>0</v>
      </c>
      <c r="E67" s="22">
        <f t="shared" si="12"/>
        <v>546.5</v>
      </c>
      <c r="F67" s="22">
        <f t="shared" si="14"/>
        <v>0</v>
      </c>
    </row>
    <row r="68" spans="1:6" x14ac:dyDescent="0.25">
      <c r="A68" s="26"/>
      <c r="B68" s="13" t="s">
        <v>6</v>
      </c>
      <c r="C68" s="24"/>
      <c r="D68" s="22"/>
      <c r="E68" s="14"/>
      <c r="F68" s="14"/>
    </row>
    <row r="69" spans="1:6" x14ac:dyDescent="0.25">
      <c r="A69" s="26" t="s">
        <v>47</v>
      </c>
      <c r="B69" s="13" t="s">
        <v>54</v>
      </c>
      <c r="C69" s="23">
        <v>546.5</v>
      </c>
      <c r="D69" s="14">
        <v>0</v>
      </c>
      <c r="E69" s="14">
        <f t="shared" si="12"/>
        <v>546.5</v>
      </c>
      <c r="F69" s="14">
        <f t="shared" si="14"/>
        <v>0</v>
      </c>
    </row>
    <row r="70" spans="1:6" x14ac:dyDescent="0.25">
      <c r="A70" s="27" t="s">
        <v>55</v>
      </c>
      <c r="B70" s="16" t="s">
        <v>13</v>
      </c>
      <c r="C70" s="24">
        <f>C72+C73+C74</f>
        <v>36991.599999999999</v>
      </c>
      <c r="D70" s="24">
        <f>D72+D73+D74</f>
        <v>687.7</v>
      </c>
      <c r="E70" s="22">
        <f t="shared" si="12"/>
        <v>36303.9</v>
      </c>
      <c r="F70" s="22">
        <f t="shared" si="14"/>
        <v>1.8590707079445064</v>
      </c>
    </row>
    <row r="71" spans="1:6" x14ac:dyDescent="0.25">
      <c r="A71" s="26"/>
      <c r="B71" s="20" t="s">
        <v>6</v>
      </c>
      <c r="C71" s="14"/>
      <c r="D71" s="14"/>
      <c r="E71" s="14"/>
      <c r="F71" s="14"/>
    </row>
    <row r="72" spans="1:6" ht="25.5" x14ac:dyDescent="0.25">
      <c r="A72" s="26" t="s">
        <v>56</v>
      </c>
      <c r="B72" s="13" t="s">
        <v>58</v>
      </c>
      <c r="C72" s="23">
        <v>34353.599999999999</v>
      </c>
      <c r="D72" s="14">
        <v>687.7</v>
      </c>
      <c r="E72" s="14">
        <f t="shared" si="12"/>
        <v>33665.9</v>
      </c>
      <c r="F72" s="14">
        <f t="shared" si="14"/>
        <v>2.0018280471333427</v>
      </c>
    </row>
    <row r="73" spans="1:6" x14ac:dyDescent="0.25">
      <c r="A73" s="26" t="s">
        <v>57</v>
      </c>
      <c r="B73" s="13" t="s">
        <v>59</v>
      </c>
      <c r="C73" s="14">
        <v>1663.9</v>
      </c>
      <c r="D73" s="14">
        <v>0</v>
      </c>
      <c r="E73" s="14">
        <f t="shared" si="12"/>
        <v>1663.9</v>
      </c>
      <c r="F73" s="14">
        <f t="shared" si="14"/>
        <v>0</v>
      </c>
    </row>
    <row r="74" spans="1:6" ht="33.75" customHeight="1" x14ac:dyDescent="0.25">
      <c r="A74" s="26" t="s">
        <v>196</v>
      </c>
      <c r="B74" s="13" t="s">
        <v>197</v>
      </c>
      <c r="C74" s="14">
        <v>974.1</v>
      </c>
      <c r="D74" s="14">
        <v>0</v>
      </c>
      <c r="E74" s="14">
        <f t="shared" si="12"/>
        <v>974.1</v>
      </c>
      <c r="F74" s="14">
        <f t="shared" si="14"/>
        <v>0</v>
      </c>
    </row>
    <row r="75" spans="1:6" x14ac:dyDescent="0.25">
      <c r="A75" s="27" t="s">
        <v>60</v>
      </c>
      <c r="B75" s="16" t="s">
        <v>12</v>
      </c>
      <c r="C75" s="22">
        <f>+C78+C79+C80+C77</f>
        <v>120895.5</v>
      </c>
      <c r="D75" s="22">
        <f>+D78+D79+D80+D77</f>
        <v>0</v>
      </c>
      <c r="E75" s="22">
        <f t="shared" si="12"/>
        <v>120895.5</v>
      </c>
      <c r="F75" s="22">
        <f t="shared" si="14"/>
        <v>0</v>
      </c>
    </row>
    <row r="76" spans="1:6" x14ac:dyDescent="0.25">
      <c r="A76" s="26"/>
      <c r="B76" s="20" t="s">
        <v>6</v>
      </c>
      <c r="C76" s="14"/>
      <c r="D76" s="22"/>
      <c r="E76" s="14"/>
      <c r="F76" s="14"/>
    </row>
    <row r="77" spans="1:6" x14ac:dyDescent="0.25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4"/>
        <v>0</v>
      </c>
    </row>
    <row r="78" spans="1:6" x14ac:dyDescent="0.25">
      <c r="A78" s="26" t="s">
        <v>62</v>
      </c>
      <c r="B78" s="13" t="s">
        <v>72</v>
      </c>
      <c r="C78" s="23">
        <v>24800.2</v>
      </c>
      <c r="D78" s="14">
        <v>0</v>
      </c>
      <c r="E78" s="14">
        <f t="shared" si="12"/>
        <v>24800.2</v>
      </c>
      <c r="F78" s="14">
        <f t="shared" si="14"/>
        <v>0</v>
      </c>
    </row>
    <row r="79" spans="1:6" x14ac:dyDescent="0.25">
      <c r="A79" s="26" t="s">
        <v>63</v>
      </c>
      <c r="B79" s="13" t="s">
        <v>73</v>
      </c>
      <c r="C79" s="23">
        <v>62024.9</v>
      </c>
      <c r="D79" s="14">
        <v>0</v>
      </c>
      <c r="E79" s="14">
        <f t="shared" si="12"/>
        <v>62024.9</v>
      </c>
      <c r="F79" s="14">
        <f t="shared" si="14"/>
        <v>0</v>
      </c>
    </row>
    <row r="80" spans="1:6" x14ac:dyDescent="0.25">
      <c r="A80" s="26" t="s">
        <v>64</v>
      </c>
      <c r="B80" s="13" t="s">
        <v>74</v>
      </c>
      <c r="C80" s="14">
        <v>33170.400000000001</v>
      </c>
      <c r="D80" s="14">
        <v>0</v>
      </c>
      <c r="E80" s="14">
        <f t="shared" si="12"/>
        <v>33170.400000000001</v>
      </c>
      <c r="F80" s="14">
        <f t="shared" si="14"/>
        <v>0</v>
      </c>
    </row>
    <row r="81" spans="1:13" x14ac:dyDescent="0.25">
      <c r="A81" s="38" t="s">
        <v>65</v>
      </c>
      <c r="B81" s="39" t="s">
        <v>11</v>
      </c>
      <c r="C81" s="22">
        <f>C84+C85+C83+C86</f>
        <v>866362.30000000016</v>
      </c>
      <c r="D81" s="22">
        <f>D84+D85+D83+D86</f>
        <v>90243.5</v>
      </c>
      <c r="E81" s="22">
        <f t="shared" si="12"/>
        <v>776118.80000000016</v>
      </c>
      <c r="F81" s="22">
        <f t="shared" si="14"/>
        <v>10.416369687369819</v>
      </c>
      <c r="G81" s="40"/>
      <c r="H81" s="40"/>
      <c r="I81" s="40"/>
      <c r="J81" s="40"/>
      <c r="K81" s="40"/>
    </row>
    <row r="82" spans="1:13" x14ac:dyDescent="0.25">
      <c r="A82" s="26"/>
      <c r="B82" s="20" t="s">
        <v>6</v>
      </c>
      <c r="C82" s="14"/>
      <c r="D82" s="14"/>
      <c r="E82" s="14"/>
      <c r="F82" s="14"/>
    </row>
    <row r="83" spans="1:13" x14ac:dyDescent="0.25">
      <c r="A83" s="26" t="s">
        <v>66</v>
      </c>
      <c r="B83" s="13" t="s">
        <v>75</v>
      </c>
      <c r="C83" s="14">
        <v>168823.2</v>
      </c>
      <c r="D83" s="14">
        <v>0</v>
      </c>
      <c r="E83" s="14">
        <f t="shared" si="12"/>
        <v>168823.2</v>
      </c>
      <c r="F83" s="14">
        <f t="shared" si="14"/>
        <v>0</v>
      </c>
    </row>
    <row r="84" spans="1:13" x14ac:dyDescent="0.25">
      <c r="A84" s="26" t="s">
        <v>67</v>
      </c>
      <c r="B84" s="13" t="s">
        <v>76</v>
      </c>
      <c r="C84" s="14">
        <v>596421.9</v>
      </c>
      <c r="D84" s="14">
        <v>90000</v>
      </c>
      <c r="E84" s="14">
        <f t="shared" si="12"/>
        <v>506421.9</v>
      </c>
      <c r="F84" s="14">
        <f t="shared" si="14"/>
        <v>15.0899891502978</v>
      </c>
      <c r="M84" s="46"/>
    </row>
    <row r="85" spans="1:13" x14ac:dyDescent="0.25">
      <c r="A85" s="26" t="s">
        <v>68</v>
      </c>
      <c r="B85" s="13" t="s">
        <v>77</v>
      </c>
      <c r="C85" s="14">
        <v>75027.3</v>
      </c>
      <c r="D85" s="14">
        <v>0</v>
      </c>
      <c r="E85" s="14">
        <f t="shared" si="12"/>
        <v>75027.3</v>
      </c>
      <c r="F85" s="14">
        <f t="shared" si="14"/>
        <v>0</v>
      </c>
    </row>
    <row r="86" spans="1:13" x14ac:dyDescent="0.25">
      <c r="A86" s="26" t="s">
        <v>69</v>
      </c>
      <c r="B86" s="13" t="s">
        <v>78</v>
      </c>
      <c r="C86" s="14">
        <v>26089.9</v>
      </c>
      <c r="D86" s="14">
        <v>243.5</v>
      </c>
      <c r="E86" s="14">
        <f t="shared" si="12"/>
        <v>25846.400000000001</v>
      </c>
      <c r="F86" s="14">
        <f t="shared" si="14"/>
        <v>0.93331135803510168</v>
      </c>
    </row>
    <row r="87" spans="1:13" x14ac:dyDescent="0.25">
      <c r="A87" s="27" t="s">
        <v>70</v>
      </c>
      <c r="B87" s="19" t="s">
        <v>10</v>
      </c>
      <c r="C87" s="22">
        <f>C89+C90+C92+C93+C91</f>
        <v>617320.19999999995</v>
      </c>
      <c r="D87" s="22">
        <f>D89+D90+D92+D93+D91</f>
        <v>10203.799999999999</v>
      </c>
      <c r="E87" s="22">
        <f>C87-D87</f>
        <v>607116.39999999991</v>
      </c>
      <c r="F87" s="22">
        <f t="shared" si="14"/>
        <v>1.6529185340120087</v>
      </c>
    </row>
    <row r="88" spans="1:13" x14ac:dyDescent="0.25">
      <c r="A88" s="26"/>
      <c r="B88" s="13" t="s">
        <v>6</v>
      </c>
      <c r="C88" s="14"/>
      <c r="D88" s="22"/>
      <c r="E88" s="14"/>
      <c r="F88" s="14"/>
    </row>
    <row r="89" spans="1:13" x14ac:dyDescent="0.25">
      <c r="A89" s="26" t="s">
        <v>79</v>
      </c>
      <c r="B89" s="13" t="s">
        <v>83</v>
      </c>
      <c r="C89" s="14">
        <v>162970.4</v>
      </c>
      <c r="D89" s="14">
        <v>2643.8</v>
      </c>
      <c r="E89" s="14">
        <f t="shared" ref="E89:E113" si="15">C89-D89</f>
        <v>160326.6</v>
      </c>
      <c r="F89" s="14">
        <f t="shared" si="14"/>
        <v>1.6222577842356649</v>
      </c>
    </row>
    <row r="90" spans="1:13" x14ac:dyDescent="0.25">
      <c r="A90" s="26" t="s">
        <v>123</v>
      </c>
      <c r="B90" s="13" t="s">
        <v>84</v>
      </c>
      <c r="C90" s="23">
        <v>276202.7</v>
      </c>
      <c r="D90" s="14">
        <v>3824.3</v>
      </c>
      <c r="E90" s="14">
        <f t="shared" si="15"/>
        <v>272378.40000000002</v>
      </c>
      <c r="F90" s="14">
        <f t="shared" si="14"/>
        <v>1.3845990643827883</v>
      </c>
    </row>
    <row r="91" spans="1:13" x14ac:dyDescent="0.25">
      <c r="A91" s="26" t="s">
        <v>126</v>
      </c>
      <c r="B91" s="13" t="s">
        <v>134</v>
      </c>
      <c r="C91" s="23">
        <v>102529.60000000001</v>
      </c>
      <c r="D91" s="14">
        <v>1830.4</v>
      </c>
      <c r="E91" s="14">
        <f t="shared" si="15"/>
        <v>100699.20000000001</v>
      </c>
      <c r="F91" s="14">
        <f t="shared" si="14"/>
        <v>1.785240554922676</v>
      </c>
    </row>
    <row r="92" spans="1:13" x14ac:dyDescent="0.25">
      <c r="A92" s="26" t="s">
        <v>80</v>
      </c>
      <c r="B92" s="13" t="s">
        <v>89</v>
      </c>
      <c r="C92" s="14">
        <v>18585.099999999999</v>
      </c>
      <c r="D92" s="14">
        <v>122.9</v>
      </c>
      <c r="E92" s="14">
        <f t="shared" si="15"/>
        <v>18462.199999999997</v>
      </c>
      <c r="F92" s="14">
        <f t="shared" ref="F92:F113" si="16">D92*100/C92</f>
        <v>0.66128242516854907</v>
      </c>
    </row>
    <row r="93" spans="1:13" x14ac:dyDescent="0.25">
      <c r="A93" s="26" t="s">
        <v>81</v>
      </c>
      <c r="B93" s="13" t="s">
        <v>90</v>
      </c>
      <c r="C93" s="14">
        <v>57032.4</v>
      </c>
      <c r="D93" s="14">
        <v>1782.4</v>
      </c>
      <c r="E93" s="14">
        <f t="shared" si="15"/>
        <v>55250</v>
      </c>
      <c r="F93" s="14">
        <f t="shared" si="16"/>
        <v>3.125241091028959</v>
      </c>
    </row>
    <row r="94" spans="1:13" x14ac:dyDescent="0.25">
      <c r="A94" s="27" t="s">
        <v>82</v>
      </c>
      <c r="B94" s="16" t="s">
        <v>9</v>
      </c>
      <c r="C94" s="22">
        <f>C96+C97</f>
        <v>134401.79999999999</v>
      </c>
      <c r="D94" s="22">
        <f>SUM(D96:D97)</f>
        <v>1732.7</v>
      </c>
      <c r="E94" s="22">
        <f t="shared" si="15"/>
        <v>132669.09999999998</v>
      </c>
      <c r="F94" s="22">
        <f t="shared" si="16"/>
        <v>1.2891940435321552</v>
      </c>
    </row>
    <row r="95" spans="1:13" x14ac:dyDescent="0.25">
      <c r="A95" s="26"/>
      <c r="B95" s="13" t="s">
        <v>6</v>
      </c>
      <c r="C95" s="14"/>
      <c r="D95" s="14"/>
      <c r="E95" s="14"/>
      <c r="F95" s="14"/>
    </row>
    <row r="96" spans="1:13" x14ac:dyDescent="0.25">
      <c r="A96" s="26" t="s">
        <v>85</v>
      </c>
      <c r="B96" s="13" t="s">
        <v>86</v>
      </c>
      <c r="C96" s="14">
        <v>83456</v>
      </c>
      <c r="D96" s="14">
        <v>1068.9000000000001</v>
      </c>
      <c r="E96" s="14">
        <f t="shared" si="15"/>
        <v>82387.100000000006</v>
      </c>
      <c r="F96" s="14">
        <f t="shared" si="16"/>
        <v>1.2807946702453989</v>
      </c>
    </row>
    <row r="97" spans="1:6" ht="25.5" x14ac:dyDescent="0.25">
      <c r="A97" s="26" t="s">
        <v>87</v>
      </c>
      <c r="B97" s="13" t="s">
        <v>88</v>
      </c>
      <c r="C97" s="14">
        <v>50945.8</v>
      </c>
      <c r="D97" s="14">
        <v>663.8</v>
      </c>
      <c r="E97" s="14">
        <f t="shared" si="15"/>
        <v>50282</v>
      </c>
      <c r="F97" s="14">
        <f t="shared" si="16"/>
        <v>1.3029533347204283</v>
      </c>
    </row>
    <row r="98" spans="1:6" x14ac:dyDescent="0.25">
      <c r="A98" s="27" t="s">
        <v>91</v>
      </c>
      <c r="B98" s="16" t="s">
        <v>8</v>
      </c>
      <c r="C98" s="22">
        <f>C100+C101+C102+C103</f>
        <v>48802.9</v>
      </c>
      <c r="D98" s="22">
        <f>D100+D101+D102+D103</f>
        <v>1719.8999999999999</v>
      </c>
      <c r="E98" s="22">
        <f t="shared" si="15"/>
        <v>47083</v>
      </c>
      <c r="F98" s="22">
        <f t="shared" si="16"/>
        <v>3.5241758174206859</v>
      </c>
    </row>
    <row r="99" spans="1:6" x14ac:dyDescent="0.25">
      <c r="A99" s="26"/>
      <c r="B99" s="13" t="s">
        <v>6</v>
      </c>
      <c r="C99" s="22"/>
      <c r="D99" s="14"/>
      <c r="E99" s="14"/>
      <c r="F99" s="14"/>
    </row>
    <row r="100" spans="1:6" x14ac:dyDescent="0.25">
      <c r="A100" s="26" t="s">
        <v>92</v>
      </c>
      <c r="B100" s="13" t="s">
        <v>97</v>
      </c>
      <c r="C100" s="14">
        <v>1565.8</v>
      </c>
      <c r="D100" s="14">
        <v>0</v>
      </c>
      <c r="E100" s="14">
        <f t="shared" si="15"/>
        <v>1565.8</v>
      </c>
      <c r="F100" s="14">
        <f t="shared" si="16"/>
        <v>0</v>
      </c>
    </row>
    <row r="101" spans="1:6" x14ac:dyDescent="0.25">
      <c r="A101" s="26" t="s">
        <v>93</v>
      </c>
      <c r="B101" s="13" t="s">
        <v>98</v>
      </c>
      <c r="C101" s="23">
        <v>30862.6</v>
      </c>
      <c r="D101" s="14">
        <v>1654.6</v>
      </c>
      <c r="E101" s="14">
        <f t="shared" si="15"/>
        <v>29208</v>
      </c>
      <c r="F101" s="14">
        <f t="shared" si="16"/>
        <v>5.3611814947541685</v>
      </c>
    </row>
    <row r="102" spans="1:6" x14ac:dyDescent="0.25">
      <c r="A102" s="26" t="s">
        <v>94</v>
      </c>
      <c r="B102" s="13" t="s">
        <v>99</v>
      </c>
      <c r="C102" s="14">
        <v>3212.1</v>
      </c>
      <c r="D102" s="14">
        <v>0</v>
      </c>
      <c r="E102" s="14">
        <f t="shared" si="15"/>
        <v>3212.1</v>
      </c>
      <c r="F102" s="14">
        <f t="shared" si="16"/>
        <v>0</v>
      </c>
    </row>
    <row r="103" spans="1:6" x14ac:dyDescent="0.25">
      <c r="A103" s="26" t="s">
        <v>95</v>
      </c>
      <c r="B103" s="13" t="s">
        <v>100</v>
      </c>
      <c r="C103" s="23">
        <v>13162.4</v>
      </c>
      <c r="D103" s="14">
        <v>65.3</v>
      </c>
      <c r="E103" s="14">
        <f t="shared" si="15"/>
        <v>13097.1</v>
      </c>
      <c r="F103" s="14">
        <f t="shared" si="16"/>
        <v>0.49611013189084058</v>
      </c>
    </row>
    <row r="104" spans="1:6" x14ac:dyDescent="0.25">
      <c r="A104" s="27" t="s">
        <v>96</v>
      </c>
      <c r="B104" s="16" t="s">
        <v>7</v>
      </c>
      <c r="C104" s="24">
        <f>C106+C108+C107</f>
        <v>73530</v>
      </c>
      <c r="D104" s="24">
        <f>D106+D108+D107</f>
        <v>1380.4</v>
      </c>
      <c r="E104" s="22">
        <f t="shared" si="15"/>
        <v>72149.600000000006</v>
      </c>
      <c r="F104" s="22">
        <f t="shared" si="16"/>
        <v>1.8773289813681491</v>
      </c>
    </row>
    <row r="105" spans="1:6" x14ac:dyDescent="0.25">
      <c r="A105" s="26"/>
      <c r="B105" s="13" t="s">
        <v>6</v>
      </c>
      <c r="C105" s="23"/>
      <c r="D105" s="14"/>
      <c r="E105" s="14"/>
      <c r="F105" s="14"/>
    </row>
    <row r="106" spans="1:6" x14ac:dyDescent="0.25">
      <c r="A106" s="26" t="s">
        <v>101</v>
      </c>
      <c r="B106" s="13" t="s">
        <v>102</v>
      </c>
      <c r="C106" s="23">
        <v>56745</v>
      </c>
      <c r="D106" s="14">
        <v>808.7</v>
      </c>
      <c r="E106" s="14">
        <f t="shared" si="15"/>
        <v>55936.3</v>
      </c>
      <c r="F106" s="14">
        <f t="shared" si="16"/>
        <v>1.4251475900960437</v>
      </c>
    </row>
    <row r="107" spans="1:6" x14ac:dyDescent="0.25">
      <c r="A107" s="26" t="s">
        <v>198</v>
      </c>
      <c r="B107" s="13" t="s">
        <v>199</v>
      </c>
      <c r="C107" s="23">
        <v>484.7</v>
      </c>
      <c r="D107" s="14">
        <v>0</v>
      </c>
      <c r="E107" s="14">
        <f t="shared" si="15"/>
        <v>484.7</v>
      </c>
      <c r="F107" s="14">
        <f t="shared" si="16"/>
        <v>0</v>
      </c>
    </row>
    <row r="108" spans="1:6" x14ac:dyDescent="0.25">
      <c r="A108" s="26" t="s">
        <v>127</v>
      </c>
      <c r="B108" s="13" t="s">
        <v>128</v>
      </c>
      <c r="C108" s="23">
        <v>16300.3</v>
      </c>
      <c r="D108" s="14">
        <v>571.70000000000005</v>
      </c>
      <c r="E108" s="14">
        <f t="shared" si="15"/>
        <v>15728.599999999999</v>
      </c>
      <c r="F108" s="14">
        <f t="shared" si="16"/>
        <v>3.5072974117040796</v>
      </c>
    </row>
    <row r="109" spans="1:6" x14ac:dyDescent="0.25">
      <c r="A109" s="27" t="s">
        <v>103</v>
      </c>
      <c r="B109" s="16" t="s">
        <v>5</v>
      </c>
      <c r="C109" s="24">
        <f>C111</f>
        <v>24129.9</v>
      </c>
      <c r="D109" s="22">
        <f>D111</f>
        <v>94.9</v>
      </c>
      <c r="E109" s="22">
        <f t="shared" si="15"/>
        <v>24035</v>
      </c>
      <c r="F109" s="22">
        <f t="shared" si="16"/>
        <v>0.39328799539160958</v>
      </c>
    </row>
    <row r="110" spans="1:6" x14ac:dyDescent="0.25">
      <c r="A110" s="26"/>
      <c r="B110" s="13" t="s">
        <v>6</v>
      </c>
      <c r="C110" s="24"/>
      <c r="D110" s="22"/>
      <c r="E110" s="14"/>
      <c r="F110" s="14"/>
    </row>
    <row r="111" spans="1:6" x14ac:dyDescent="0.25">
      <c r="A111" s="26" t="s">
        <v>104</v>
      </c>
      <c r="B111" s="13" t="s">
        <v>105</v>
      </c>
      <c r="C111" s="23">
        <v>24129.9</v>
      </c>
      <c r="D111" s="14">
        <v>94.9</v>
      </c>
      <c r="E111" s="14">
        <f t="shared" si="15"/>
        <v>24035</v>
      </c>
      <c r="F111" s="14">
        <f t="shared" si="16"/>
        <v>0.39328799539160958</v>
      </c>
    </row>
    <row r="112" spans="1:6" x14ac:dyDescent="0.25">
      <c r="A112" s="27" t="s">
        <v>135</v>
      </c>
      <c r="B112" s="16" t="s">
        <v>136</v>
      </c>
      <c r="C112" s="24">
        <f>C113</f>
        <v>7353.5</v>
      </c>
      <c r="D112" s="24">
        <f>D113</f>
        <v>648</v>
      </c>
      <c r="E112" s="22">
        <f t="shared" si="15"/>
        <v>6705.5</v>
      </c>
      <c r="F112" s="14">
        <f t="shared" si="16"/>
        <v>8.8121302780988646</v>
      </c>
    </row>
    <row r="113" spans="1:8" x14ac:dyDescent="0.25">
      <c r="A113" s="26" t="s">
        <v>137</v>
      </c>
      <c r="B113" s="13" t="s">
        <v>138</v>
      </c>
      <c r="C113" s="23">
        <v>7353.5</v>
      </c>
      <c r="D113" s="14">
        <v>648</v>
      </c>
      <c r="E113" s="14">
        <f t="shared" si="15"/>
        <v>6705.5</v>
      </c>
      <c r="F113" s="14">
        <f t="shared" si="16"/>
        <v>8.8121302780988646</v>
      </c>
    </row>
    <row r="114" spans="1:8" x14ac:dyDescent="0.25">
      <c r="A114" s="26" t="s">
        <v>37</v>
      </c>
      <c r="B114" s="16" t="s">
        <v>4</v>
      </c>
      <c r="C114" s="35">
        <f>C7-C56</f>
        <v>117091.00000000047</v>
      </c>
      <c r="D114" s="35">
        <f>D7-D56</f>
        <v>35565.000000000015</v>
      </c>
      <c r="E114" s="14" t="s">
        <v>37</v>
      </c>
      <c r="F114" s="14" t="s">
        <v>37</v>
      </c>
      <c r="H114" s="4"/>
    </row>
    <row r="115" spans="1:8" x14ac:dyDescent="0.25">
      <c r="A115" s="26" t="s">
        <v>206</v>
      </c>
      <c r="B115" s="16" t="s">
        <v>151</v>
      </c>
      <c r="C115" s="24">
        <f>C116+C117</f>
        <v>-70000</v>
      </c>
      <c r="D115" s="24">
        <f t="shared" ref="D115" si="17">D116+D117</f>
        <v>0</v>
      </c>
      <c r="E115" s="14" t="s">
        <v>37</v>
      </c>
      <c r="F115" s="14" t="s">
        <v>37</v>
      </c>
      <c r="H115" s="4"/>
    </row>
    <row r="116" spans="1:8" ht="25.5" x14ac:dyDescent="0.25">
      <c r="A116" s="26" t="s">
        <v>155</v>
      </c>
      <c r="B116" s="13" t="s">
        <v>152</v>
      </c>
      <c r="C116" s="23">
        <v>20000</v>
      </c>
      <c r="D116" s="23">
        <v>0</v>
      </c>
      <c r="E116" s="14" t="s">
        <v>37</v>
      </c>
      <c r="F116" s="14" t="s">
        <v>37</v>
      </c>
      <c r="H116" s="4"/>
    </row>
    <row r="117" spans="1:8" ht="25.5" x14ac:dyDescent="0.25">
      <c r="A117" s="26" t="s">
        <v>156</v>
      </c>
      <c r="B117" s="13" t="s">
        <v>153</v>
      </c>
      <c r="C117" s="23">
        <v>-90000</v>
      </c>
      <c r="D117" s="23">
        <v>0</v>
      </c>
      <c r="E117" s="14" t="s">
        <v>37</v>
      </c>
      <c r="F117" s="14" t="s">
        <v>37</v>
      </c>
      <c r="H117" s="4"/>
    </row>
    <row r="118" spans="1:8" ht="25.5" x14ac:dyDescent="0.25">
      <c r="A118" s="26" t="s">
        <v>205</v>
      </c>
      <c r="B118" s="66" t="s">
        <v>200</v>
      </c>
      <c r="C118" s="23">
        <f>C119+C120</f>
        <v>-150000</v>
      </c>
      <c r="D118" s="23">
        <f>D119+D120</f>
        <v>0</v>
      </c>
      <c r="E118" s="14" t="s">
        <v>37</v>
      </c>
      <c r="F118" s="14" t="s">
        <v>37</v>
      </c>
      <c r="H118" s="4"/>
    </row>
    <row r="119" spans="1:8" ht="38.25" x14ac:dyDescent="0.25">
      <c r="A119" s="26" t="s">
        <v>203</v>
      </c>
      <c r="B119" s="13" t="s">
        <v>201</v>
      </c>
      <c r="C119" s="23">
        <v>0</v>
      </c>
      <c r="D119" s="23">
        <v>0</v>
      </c>
      <c r="E119" s="14" t="s">
        <v>37</v>
      </c>
      <c r="F119" s="14" t="s">
        <v>37</v>
      </c>
      <c r="H119" s="4"/>
    </row>
    <row r="120" spans="1:8" ht="30" customHeight="1" x14ac:dyDescent="0.25">
      <c r="A120" s="26" t="s">
        <v>204</v>
      </c>
      <c r="B120" s="13" t="s">
        <v>202</v>
      </c>
      <c r="C120" s="23">
        <v>-150000</v>
      </c>
      <c r="D120" s="23">
        <v>0</v>
      </c>
      <c r="E120" s="14" t="s">
        <v>37</v>
      </c>
      <c r="F120" s="14" t="s">
        <v>37</v>
      </c>
      <c r="H120" s="4"/>
    </row>
    <row r="121" spans="1:8" x14ac:dyDescent="0.25">
      <c r="A121" s="26" t="s">
        <v>157</v>
      </c>
      <c r="B121" s="16" t="s">
        <v>3</v>
      </c>
      <c r="C121" s="22">
        <f>C122+C123</f>
        <v>102908.99999999953</v>
      </c>
      <c r="D121" s="22">
        <v>-35565</v>
      </c>
      <c r="E121" s="22" t="s">
        <v>37</v>
      </c>
      <c r="F121" s="22" t="s">
        <v>37</v>
      </c>
    </row>
    <row r="122" spans="1:8" x14ac:dyDescent="0.25">
      <c r="A122" s="26" t="s">
        <v>158</v>
      </c>
      <c r="B122" s="13" t="s">
        <v>2</v>
      </c>
      <c r="C122" s="14">
        <f>-(C7+C116+C119)</f>
        <v>-2306247.2000000002</v>
      </c>
      <c r="D122" s="14">
        <v>-148949.79999999999</v>
      </c>
      <c r="E122" s="14" t="s">
        <v>37</v>
      </c>
      <c r="F122" s="22" t="s">
        <v>37</v>
      </c>
    </row>
    <row r="123" spans="1:8" x14ac:dyDescent="0.25">
      <c r="A123" s="26" t="s">
        <v>159</v>
      </c>
      <c r="B123" s="13" t="s">
        <v>1</v>
      </c>
      <c r="C123" s="14">
        <f>C56-C117-C120</f>
        <v>2409156.1999999997</v>
      </c>
      <c r="D123" s="14">
        <v>113384.8</v>
      </c>
      <c r="E123" s="14" t="s">
        <v>37</v>
      </c>
      <c r="F123" s="22" t="s">
        <v>37</v>
      </c>
    </row>
    <row r="124" spans="1:8" ht="21" customHeight="1" x14ac:dyDescent="0.25">
      <c r="A124" s="26" t="s">
        <v>37</v>
      </c>
      <c r="B124" s="16" t="s">
        <v>0</v>
      </c>
      <c r="C124" s="22">
        <f>C121+C115+C118</f>
        <v>-117091.00000000047</v>
      </c>
      <c r="D124" s="22">
        <f>D121+D115+D118</f>
        <v>-35565</v>
      </c>
      <c r="E124" s="22" t="s">
        <v>37</v>
      </c>
      <c r="F124" s="22" t="s">
        <v>37</v>
      </c>
    </row>
    <row r="125" spans="1:8" ht="39" customHeight="1" x14ac:dyDescent="0.25">
      <c r="A125" s="73" t="s">
        <v>216</v>
      </c>
      <c r="B125" s="73"/>
      <c r="C125" s="64"/>
      <c r="D125" s="71" t="s">
        <v>217</v>
      </c>
      <c r="E125" s="71"/>
      <c r="F125" s="71"/>
      <c r="G125" s="65"/>
    </row>
    <row r="126" spans="1:8" ht="12.75" customHeight="1" x14ac:dyDescent="0.25">
      <c r="A126" s="43"/>
      <c r="B126" s="43"/>
      <c r="C126" s="44"/>
      <c r="D126" s="62"/>
      <c r="E126" s="62"/>
      <c r="F126" s="62"/>
    </row>
    <row r="127" spans="1:8" ht="30.75" customHeight="1" x14ac:dyDescent="0.25">
      <c r="A127" s="69" t="s">
        <v>209</v>
      </c>
      <c r="B127" s="70"/>
      <c r="C127" s="70"/>
      <c r="D127" s="1"/>
      <c r="E127" s="1"/>
      <c r="F127" s="1"/>
    </row>
    <row r="134" spans="5:5" x14ac:dyDescent="0.25">
      <c r="E134" s="63"/>
    </row>
  </sheetData>
  <mergeCells count="5">
    <mergeCell ref="A2:F3"/>
    <mergeCell ref="A127:C127"/>
    <mergeCell ref="D125:F125"/>
    <mergeCell ref="E4:F4"/>
    <mergeCell ref="A125:B125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opLeftCell="A49"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7" t="s">
        <v>189</v>
      </c>
      <c r="B2" s="68"/>
      <c r="C2" s="68"/>
      <c r="D2" s="68"/>
      <c r="E2" s="68"/>
      <c r="F2" s="68"/>
    </row>
    <row r="3" spans="1:11" ht="24" customHeight="1" x14ac:dyDescent="0.25">
      <c r="A3" s="68"/>
      <c r="B3" s="68"/>
      <c r="C3" s="68"/>
      <c r="D3" s="68"/>
      <c r="E3" s="68"/>
      <c r="F3" s="68"/>
    </row>
    <row r="4" spans="1:11" ht="20.25" x14ac:dyDescent="0.3">
      <c r="B4" s="2"/>
      <c r="C4" s="3"/>
      <c r="D4" s="3"/>
      <c r="E4" s="74" t="s">
        <v>35</v>
      </c>
      <c r="F4" s="74"/>
    </row>
    <row r="5" spans="1:11" ht="20.25" x14ac:dyDescent="0.3">
      <c r="B5" s="75" t="s">
        <v>193</v>
      </c>
      <c r="C5" s="75"/>
      <c r="D5" s="75"/>
      <c r="E5" s="75"/>
      <c r="F5" s="75"/>
      <c r="G5" s="76" t="s">
        <v>194</v>
      </c>
      <c r="H5" s="77"/>
      <c r="I5" s="77"/>
      <c r="J5" s="78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2020-04-02T10:22:34Z</dcterms:modified>
</cp:coreProperties>
</file>